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520" windowHeight="13176" tabRatio="873" firstSheet="3" activeTab="10"/>
  </bookViews>
  <sheets>
    <sheet name="обложка" sheetId="1" r:id="rId1"/>
    <sheet name="информация об организации" sheetId="2" r:id="rId2"/>
    <sheet name="утвержденные тарифы 2015-2018" sheetId="3" r:id="rId3"/>
    <sheet name="показатели деятельности 2016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18г 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'утвержденные тарифы 2015-2018'!$A$2:$C$15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4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Картавцев Алексей Константинович</author>
  </authors>
  <commentList>
    <comment ref="B49" authorId="0">
      <text>
        <r>
          <rPr>
            <b/>
            <sz val="9"/>
            <rFont val="Tahoma"/>
            <family val="2"/>
          </rPr>
          <t>121,093/2478,96</t>
        </r>
      </text>
    </comment>
  </commentList>
</comments>
</file>

<file path=xl/sharedStrings.xml><?xml version="1.0" encoding="utf-8"?>
<sst xmlns="http://schemas.openxmlformats.org/spreadsheetml/2006/main" count="182" uniqueCount="164">
  <si>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</si>
  <si>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</si>
  <si>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</si>
  <si>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</si>
  <si>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</si>
  <si>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</si>
  <si>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</si>
  <si>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</si>
  <si>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</si>
  <si>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</si>
  <si>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</si>
  <si>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</si>
  <si>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</si>
  <si>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</si>
  <si>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</si>
  <si>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</si>
  <si>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</si>
  <si>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</si>
  <si>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</si>
  <si>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</si>
  <si>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</si>
  <si>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</si>
  <si>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</si>
  <si>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</si>
  <si>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</si>
  <si>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</si>
  <si>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</si>
  <si>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</si>
  <si>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</si>
  <si>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 xml:space="preserve">л) Объем тепловой энергии, отпускаемой потребителям по договорам, заключенным в рамках в рамках осуществления регулируемых видов деятельности (тыс. Гкал), в том числе: 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</si>
  <si>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</si>
  <si>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</si>
  <si>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</si>
  <si>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</si>
  <si>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</si>
  <si>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</si>
  <si>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</si>
  <si>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Заместитель начальника Науменкова Светлана Анатольевна 731179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</si>
  <si>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</si>
  <si>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</si>
  <si>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оказание услуг физическим лицам в поселках Ростоши, Павловка, Газодобытчиков</t>
  </si>
  <si>
    <t>Абонентский отдел Управления по эксплуатации зданий и сооружений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</si>
  <si>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</si>
  <si>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</si>
  <si>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</si>
  <si>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</si>
  <si>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</si>
  <si>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</si>
  <si>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</si>
  <si>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</si>
  <si>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</si>
  <si>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</si>
  <si>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</si>
  <si>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</si>
  <si>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</si>
  <si>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</si>
  <si>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16 а) Информация об утвержденных тарифах на тепловую энергию (мощность)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</si>
  <si>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</si>
  <si>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</si>
  <si>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</si>
  <si>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</si>
  <si>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</si>
  <si>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</si>
  <si>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</si>
  <si>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</si>
  <si>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</si>
  <si>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</si>
  <si>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</si>
  <si>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</si>
  <si>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</si>
  <si>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</si>
  <si>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</si>
  <si>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</si>
  <si>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</si>
  <si>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</si>
  <si>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</si>
  <si>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</si>
  <si>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</si>
  <si>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</si>
  <si>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</si>
  <si>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</si>
  <si>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</si>
  <si>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</si>
  <si>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</si>
  <si>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</si>
  <si>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</si>
  <si>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</si>
  <si>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</si>
  <si>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</si>
  <si>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</si>
  <si>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</si>
  <si>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</si>
  <si>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</si>
  <si>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</si>
  <si>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</si>
  <si>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</si>
  <si>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</si>
  <si>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</si>
  <si>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</si>
  <si>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</si>
  <si>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Предложения регулируемой организации                                                                                                                                                             об установлении цен (тарифов)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</si>
  <si>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</si>
  <si>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</si>
  <si>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</si>
  <si>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</si>
  <si>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</si>
  <si>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</si>
  <si>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</si>
  <si>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</si>
  <si>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</si>
  <si>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</si>
  <si>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</si>
  <si>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д) Регулируемый вид деятельности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</si>
  <si>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</si>
  <si>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</si>
  <si>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</si>
  <si>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</si>
  <si>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</si>
  <si>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на тепловую энергию (мощность)</t>
  </si>
  <si>
    <t>е) годовой объем полезного отпуска тепловой энергии (теплоносителя) (тыс. Гкал)</t>
  </si>
  <si>
    <t>1 (2,236 Гкал/ч)</t>
  </si>
  <si>
    <t>г) резерв мощности системы теплоснабжения в течение квартала (Гкал/ч)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</si>
  <si>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теплоснабжения.</t>
  </si>
  <si>
    <r>
  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</t>
    </r>
    <r>
      <rPr>
        <b/>
        <sz val="12"/>
        <color indexed="10"/>
        <rFont val="Times New Roman"/>
        <family val="1"/>
      </rPr>
      <t>Ккал/ч.мес</t>
    </r>
    <r>
      <rPr>
        <b/>
        <sz val="12"/>
        <rFont val="Times New Roman"/>
        <family val="1"/>
      </rPr>
      <t>)</t>
    </r>
  </si>
  <si>
    <t>в) показатели надежности и качества (%)</t>
  </si>
  <si>
    <t>Приложение №1</t>
  </si>
  <si>
    <t>1.  Копии документов, подтверждающих право собственности
2. План расположения подключаемого объекта с привязкой к территории населенного пункта или элементам территориального деления в схеме теплоснабжения
3.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
4. Нотариально заверенные копии учредительных документов (для юридических лиц)</t>
  </si>
  <si>
    <t>управления по эксплуатации зданий и сооружений</t>
  </si>
  <si>
    <t>без НДС</t>
  </si>
  <si>
    <t>управление по эксплуатации зданий и сооружений</t>
  </si>
  <si>
    <t>Информация о порядке подключения  (технологического присоединения) к системе теплоснабжения</t>
  </si>
  <si>
    <t>б) расчетная величина тарифа (руб./Гкал без НДС)</t>
  </si>
  <si>
    <t>д) необходимая валовая выручка (тыс. руб. без НДС)</t>
  </si>
  <si>
    <t>Выпадающие доходы/экономия средств (тыс. руб. без НДС)</t>
  </si>
  <si>
    <t xml:space="preserve"> - на официальном сайте Общества http://orenburg-dobycha.gazprom.ru   в разделе «Закупки»;</t>
  </si>
  <si>
    <t>460058, г. Оренбург, ул. Чкалова, д.1/2, тел. (3532)332002, Email:orenburg@gdo.gazprom.ru; сайт: http://orenburg-dobycha.gazprom.ru</t>
  </si>
  <si>
    <t>Кияев Владимир Александрович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</si>
  <si>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</si>
  <si>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</si>
  <si>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</si>
  <si>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</si>
  <si>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</si>
  <si>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</si>
  <si>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1752,72 руб./Гкал без НДС</t>
  </si>
  <si>
    <t>1805,66 руб./Гкал без НДС</t>
  </si>
  <si>
    <t>1918,42 руб./Гкал без НДС</t>
  </si>
  <si>
    <t xml:space="preserve">1. Правила 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Постановление Правительства РФ от 16 апреля 2012 г. N 307
"О порядке подключения к системам теплоснабжения и о внесении изменений в некоторые акты Правительства Российской Федерации" С изменениями и дополнениями от: 30 декабря 2013 г.
3. Градостроительный кодекс Российской Федерации от 29 декабря 2004 г. N 190-ФЗ 
С изменениями и дополнениями от: 2 апреля 2014 г.
4. Федеральный закон от 27 июля 2010 г. N 190-ФЗ
"О теплоснабжении" </t>
  </si>
  <si>
    <t>Абонентский отдел Управления по эксплуатации зданий и сооружений
т.:73-77-56,
п. Ростоши, ул. Дальнореченская, 8</t>
  </si>
  <si>
    <t>2015 год</t>
  </si>
  <si>
    <t>Заявок не поступало</t>
  </si>
  <si>
    <t xml:space="preserve">оказание услуг физическим лицам </t>
  </si>
  <si>
    <t>1878,25 руб./Гкал без НДС</t>
  </si>
  <si>
    <t>сайт Департамента Оренбургской области по ценам и регулированию тарифов</t>
  </si>
  <si>
    <t>Приказ от 29.11.2016 №134-т/э</t>
  </si>
  <si>
    <t>2016 год ФАКТ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</si>
  <si>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2016 год:</t>
  </si>
  <si>
    <t>2018 год                                           предложения Общества</t>
  </si>
  <si>
    <t>2016 год факт</t>
  </si>
  <si>
    <t>2016 год</t>
  </si>
  <si>
    <t>Действующая редакция Положения о закупке товаров (работ, услуг) ООО «Газпром добыча Оренбург» (утверждена 07.12.2016), а также архив ее изменений (всего 5 редакций) находятся в открытом доступе в сети Интернет:</t>
  </si>
  <si>
    <t>Предложения регулируемой организации об установлении цен (тарифов) будут сформированы в полном объеме к 01.05.2017 г.</t>
  </si>
  <si>
    <t>метод индексации</t>
  </si>
  <si>
    <t>01.01.2016-31.12.2018</t>
  </si>
  <si>
    <t>-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</si>
</sst>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_ ;\-#,##0.00\ "/>
    <numFmt numFmtId="181" formatCode="#,##0.000_ ;\-#,##0.000\ "/>
    <numFmt numFmtId="182" formatCode="#,##0.0000_ ;\-#,##0.0000\ "/>
  </numFmts>
  <fonts count="57">
    <font>
      <sz val="10"/>
      <name val="Arial Cyr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1"/>
      <name val="Arial Narrow"/>
      <family val="2"/>
    </font>
    <font>
      <b/>
      <sz val="12"/>
      <color indexed="10"/>
      <name val="Times New Roman"/>
      <family val="1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sz val="12"/>
      <color indexed="60"/>
      <name val="Arial Narrow"/>
      <family val="2"/>
    </font>
    <font>
      <sz val="12"/>
      <color indexed="20"/>
      <name val="Arial Narrow"/>
      <family val="2"/>
    </font>
    <font>
      <i/>
      <sz val="12"/>
      <color indexed="23"/>
      <name val="Arial Narrow"/>
      <family val="2"/>
    </font>
    <font>
      <sz val="12"/>
      <color indexed="52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8"/>
      <color indexed="10"/>
      <name val="Arial Cyr"/>
      <family val="0"/>
    </font>
    <font>
      <b/>
      <sz val="14"/>
      <color indexed="12"/>
      <name val="Times New Roman"/>
      <family val="1"/>
    </font>
    <font>
      <b/>
      <sz val="16"/>
      <color indexed="10"/>
      <name val="Times New Roman"/>
      <family val="1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i/>
      <sz val="12"/>
      <color rgb="FF7F7F7F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  <font>
      <b/>
      <sz val="18"/>
      <color rgb="FFFF0000"/>
      <name val="Arial Cyr"/>
      <family val="0"/>
    </font>
    <font>
      <b/>
      <sz val="14"/>
      <color rgb="FF0000FF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 indent="3"/>
      <protection/>
    </xf>
    <xf numFmtId="0" fontId="2" fillId="0" borderId="10" xfId="52" applyFont="1" applyBorder="1" applyAlignment="1">
      <alignment horizontal="left" vertical="center" wrapText="1" indent="6"/>
      <protection/>
    </xf>
    <xf numFmtId="0" fontId="51" fillId="0" borderId="0" xfId="52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7" fillId="0" borderId="10" xfId="0" applyFont="1" applyBorder="1" applyAlignment="1">
      <alignment horizontal="left" vertical="center" wrapText="1" indent="3"/>
    </xf>
    <xf numFmtId="0" fontId="53" fillId="0" borderId="0" xfId="0" applyFont="1" applyAlignment="1">
      <alignment/>
    </xf>
    <xf numFmtId="0" fontId="5" fillId="0" borderId="10" xfId="52" applyFont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" fillId="0" borderId="10" xfId="52" applyFont="1" applyBorder="1" applyAlignment="1">
      <alignment horizontal="left" vertical="center" wrapText="1" indent="2"/>
      <protection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72" fontId="11" fillId="0" borderId="0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horizontal="center" vertical="center"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179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52" applyFont="1" applyBorder="1" applyAlignment="1">
      <alignment horizontal="center" vertical="center" wrapText="1"/>
      <protection/>
    </xf>
    <xf numFmtId="172" fontId="2" fillId="0" borderId="0" xfId="52" applyNumberFormat="1" applyFont="1" applyAlignment="1">
      <alignment vertical="center" wrapText="1"/>
      <protection/>
    </xf>
    <xf numFmtId="0" fontId="54" fillId="0" borderId="10" xfId="0" applyFont="1" applyBorder="1" applyAlignment="1">
      <alignment horizontal="left" vertical="center" wrapText="1"/>
    </xf>
    <xf numFmtId="171" fontId="5" fillId="0" borderId="0" xfId="59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51" fillId="0" borderId="0" xfId="52" applyNumberFormat="1" applyFont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52" applyFont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9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 wrapText="1"/>
    </xf>
    <xf numFmtId="173" fontId="5" fillId="0" borderId="10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59" applyNumberFormat="1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1" fontId="3" fillId="0" borderId="10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,%20&#1090;&#1072;&#1088;&#1080;&#1092;&#1099;\2015\&#1058;&#1040;&#1056;&#1048;&#1060;&#1067;\&#1090;&#1077;&#1087;&#1083;&#1086;\&#1052;&#1077;&#1090;&#1086;&#1076;&#1080;&#1082;&#1072;%20&#1059;&#1058;&#1042;.%20&#1055;&#1056;&#1048;&#1050;.%20&#1060;&#1057;&#1058;%20&#1056;&#1054;&#1057;&#1057;&#1048;&#1048;%20&#1054;&#1058;%2013.06.2013%20&#8470;%20760-&#1069;\&#1056;&#1072;&#1089;&#1095;&#1077;&#1090;%20&#1090;&#1072;&#1088;&#1080;&#1092;&#1072;%20&#1090;&#1077;&#1087;&#1083;&#1086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l_on\&#1041;&#1072;&#1083;&#1072;&#1085;&#1089;&#1086;&#1074;&#1099;&#1077;\&#1041;&#1072;&#1083;2015\&#1087;&#1077;&#1088;&#1074;&#1086;&#1085;&#1072;&#1095;&#1072;&#1083;&#1100;&#1085;&#1086;\&#1041;&#1050;_2015%20&#1085;&#1072;&#1095;&#1072;&#1083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,%20&#1090;&#1072;&#1088;&#1080;&#1092;&#1099;\2017\&#1058;&#1072;&#1088;&#1080;&#1092;&#1099;\&#1058;&#1077;&#1087;&#1083;&#1086;\&#1048;&#1058;&#1054;&#1043;%20&#1056;&#1072;&#1089;&#1095;&#1077;&#1090;%20&#1090;&#1072;&#1088;&#1080;&#1092;&#1072;%20&#1090;&#1077;&#1087;&#1083;&#1086;%202017%20&#1084;&#1077;&#1090;&#1086;&#1076;&#1086;&#1084;%20&#1080;&#1085;&#1076;&#1077;&#1082;&#1089;&#1072;&#1094;&#108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89;&#1095;&#1077;&#1090;&#1099;,%20&#1090;&#1072;&#1088;&#1080;&#1092;&#1099;\2018\&#1058;&#1072;&#1088;&#1080;&#1092;&#1099;\&#1058;&#1077;&#1087;&#1083;&#1086;\&#1057;&#1086;&#1073;&#1089;&#1090;&#1074;&#1077;&#1085;&#1085;&#1086;%20&#1088;&#1072;&#1089;&#1095;&#1077;&#1090;&#1099;\&#1056;&#1072;&#1089;&#1095;&#1077;&#1090;%20&#1090;&#1072;&#1088;&#1080;&#1092;&#1072;%20&#1090;&#1077;&#1087;&#1083;&#1086;%202018%20&#1084;&#1077;&#1090;&#1086;&#1076;&#1086;&#1084;%20&#1080;&#1085;&#1076;&#1077;&#1082;&#1089;&#1072;&#1094;&#1080;&#1080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2"/>
      <sheetName val="4.3"/>
      <sheetName val="4.4"/>
      <sheetName val="4.5"/>
      <sheetName val="4.6"/>
      <sheetName val="4.7"/>
      <sheetName val="4.8"/>
      <sheetName val="4.10"/>
      <sheetName val="амортизация"/>
      <sheetName val="4.13"/>
      <sheetName val="4.14"/>
      <sheetName val="4.15"/>
      <sheetName val="6.4"/>
      <sheetName val="4.9"/>
      <sheetName val="4.11"/>
      <sheetName val="4.12"/>
      <sheetName val="тепло"/>
      <sheetName val="Расчет выпадающих расходов"/>
    </sheetNames>
    <sheetDataSet>
      <sheetData sheetId="0">
        <row r="52">
          <cell r="BO52">
            <v>2.2359999999999998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5.1"/>
      <sheetName val="6"/>
      <sheetName val="6а"/>
      <sheetName val="6б"/>
      <sheetName val="6в"/>
      <sheetName val="пояснения 2015"/>
      <sheetName val="7"/>
      <sheetName val="7.1"/>
      <sheetName val="8 "/>
      <sheetName val="8.1 "/>
      <sheetName val="8.2 "/>
      <sheetName val="8.3"/>
      <sheetName val="9"/>
      <sheetName val="9.1"/>
      <sheetName val="9.2"/>
      <sheetName val="10"/>
      <sheetName val="11 "/>
      <sheetName val="12"/>
      <sheetName val="13"/>
      <sheetName val="поступившие"/>
      <sheetName val="выбывшие"/>
      <sheetName val="Переданы в подразд. ГДО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 (без МВЗ)"/>
      <sheetName val="23 (с МВЗ) "/>
      <sheetName val="24"/>
      <sheetName val="25"/>
      <sheetName val="26"/>
    </sheetNames>
    <sheetDataSet>
      <sheetData sheetId="13">
        <row r="167">
          <cell r="F167">
            <v>3.30631525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3"/>
      <sheetName val="4.4"/>
      <sheetName val="4.7"/>
      <sheetName val="4.8"/>
      <sheetName val="5.1"/>
      <sheetName val="5.2"/>
      <sheetName val="5.3"/>
      <sheetName val="амортизация"/>
      <sheetName val="5.4"/>
      <sheetName val="5.9"/>
      <sheetName val="Расчет выпадающих расходов"/>
      <sheetName val="4.6"/>
      <sheetName val="4.10"/>
      <sheetName val="6.4"/>
      <sheetName val="4.13"/>
      <sheetName val="4.14"/>
      <sheetName val="4.15"/>
      <sheetName val="4.12"/>
      <sheetName val="4.5"/>
      <sheetName val="4.2"/>
      <sheetName val="4.9"/>
      <sheetName val="4.11"/>
      <sheetName val="5.5"/>
      <sheetName val="5.6"/>
      <sheetName val="5.7"/>
      <sheetName val="тепло"/>
      <sheetName val="горячая вода"/>
      <sheetName val="горячая вода (2)"/>
      <sheetName val="для пояснительной"/>
    </sheetNames>
    <sheetDataSet>
      <sheetData sheetId="3">
        <row r="146">
          <cell r="F146">
            <v>1074.3974613008809</v>
          </cell>
        </row>
      </sheetData>
      <sheetData sheetId="4">
        <row r="49">
          <cell r="C49">
            <v>0.00582</v>
          </cell>
          <cell r="H49">
            <v>25.40125172</v>
          </cell>
        </row>
      </sheetData>
      <sheetData sheetId="5">
        <row r="13">
          <cell r="K13">
            <v>32.07</v>
          </cell>
        </row>
      </sheetData>
      <sheetData sheetId="6">
        <row r="10">
          <cell r="E10">
            <v>172.051</v>
          </cell>
        </row>
        <row r="12">
          <cell r="E12">
            <v>4465.794</v>
          </cell>
        </row>
      </sheetData>
      <sheetData sheetId="8">
        <row r="13">
          <cell r="E13">
            <v>190.55278196</v>
          </cell>
        </row>
        <row r="19">
          <cell r="E19">
            <v>705.0196800000001</v>
          </cell>
        </row>
      </sheetData>
      <sheetData sheetId="11">
        <row r="18">
          <cell r="D18">
            <v>3407.6899999999996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3"/>
      <sheetName val="5.1"/>
      <sheetName val="5.2"/>
      <sheetName val="4.4"/>
      <sheetName val="4.7"/>
      <sheetName val="4.8"/>
      <sheetName val="5.4"/>
      <sheetName val="5.3"/>
      <sheetName val="4.10"/>
      <sheetName val="амортизация (2)"/>
      <sheetName val="4.2"/>
      <sheetName val="5.9"/>
      <sheetName val="4.5"/>
      <sheetName val="4.12"/>
      <sheetName val="амортизация"/>
      <sheetName val="5.5"/>
      <sheetName val="5.6"/>
      <sheetName val="5.7"/>
      <sheetName val="Расчет выпадающих расходов"/>
      <sheetName val="4.6"/>
      <sheetName val="тепло"/>
      <sheetName val="6.4"/>
      <sheetName val="4.13"/>
      <sheetName val="4.14"/>
      <sheetName val="4.15"/>
      <sheetName val="4.9"/>
      <sheetName val="4.11"/>
    </sheetNames>
    <sheetDataSet>
      <sheetData sheetId="1">
        <row r="29">
          <cell r="Z29">
            <v>1.9354699499999999</v>
          </cell>
        </row>
      </sheetData>
      <sheetData sheetId="13">
        <row r="18">
          <cell r="K18">
            <v>6842.884951499521</v>
          </cell>
        </row>
        <row r="20">
          <cell r="F20">
            <v>1.95</v>
          </cell>
        </row>
        <row r="21">
          <cell r="K21">
            <v>3535.5159874734927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9"/>
  <sheetViews>
    <sheetView zoomScale="85" zoomScaleNormal="85" zoomScalePageLayoutView="0" workbookViewId="0" topLeftCell="A1">
      <selection activeCell="B34" sqref="B34"/>
    </sheetView>
  </sheetViews>
  <sheetFormatPr defaultColWidth="9.125" defaultRowHeight="12.75"/>
  <cols>
    <col min="1" max="1" width="50.875" style="2" customWidth="1"/>
    <col min="2" max="2" width="38.00390625" style="2" customWidth="1"/>
    <col min="3" max="12" width="0" style="2" hidden="1" customWidth="1"/>
    <col min="13" max="16384" width="9.125" style="2" customWidth="1"/>
  </cols>
  <sheetData>
    <row r="1" ht="21.75" customHeight="1">
      <c r="B1" s="42"/>
    </row>
    <row r="2" ht="21.75" customHeight="1">
      <c r="B2" s="42"/>
    </row>
    <row r="3" ht="21.75" customHeight="1">
      <c r="B3" s="41"/>
    </row>
    <row r="4" ht="21.75" customHeight="1">
      <c r="B4" s="41"/>
    </row>
    <row r="5" ht="21.75" customHeight="1">
      <c r="B5" s="41"/>
    </row>
    <row r="6" ht="21.75" customHeight="1">
      <c r="B6" s="41"/>
    </row>
    <row r="7" ht="21.75" customHeight="1">
      <c r="B7" s="41"/>
    </row>
    <row r="8" spans="1:2" ht="24.75" customHeight="1">
      <c r="A8" s="57" t="s">
        <v>114</v>
      </c>
      <c r="B8" s="57"/>
    </row>
    <row r="9" spans="1:2" ht="21">
      <c r="A9" s="57" t="s">
        <v>115</v>
      </c>
      <c r="B9" s="57"/>
    </row>
    <row r="10" spans="1:2" ht="21">
      <c r="A10" s="57" t="s">
        <v>116</v>
      </c>
      <c r="B10" s="57"/>
    </row>
    <row r="11" spans="1:2" ht="62.25" customHeight="1">
      <c r="A11" s="58" t="s">
        <v>117</v>
      </c>
      <c r="B11" s="58"/>
    </row>
    <row r="12" spans="1:2" ht="21">
      <c r="A12" s="57" t="s">
        <v>118</v>
      </c>
      <c r="B12" s="57"/>
    </row>
    <row r="13" spans="1:2" ht="21">
      <c r="A13" s="57" t="s">
        <v>129</v>
      </c>
      <c r="B13" s="57"/>
    </row>
    <row r="14" spans="1:2" ht="21">
      <c r="A14" s="57" t="s">
        <v>0</v>
      </c>
      <c r="B14" s="57"/>
    </row>
    <row r="15" spans="1:2" ht="21">
      <c r="A15" s="43"/>
      <c r="B15" s="43"/>
    </row>
    <row r="16" spans="1:2" ht="21">
      <c r="A16" s="43"/>
      <c r="B16" s="43"/>
    </row>
    <row r="17" spans="1:2" ht="20.25">
      <c r="A17" s="36"/>
      <c r="B17" s="36"/>
    </row>
    <row r="18" spans="1:2" ht="20.25">
      <c r="A18" s="36"/>
      <c r="B18" s="36"/>
    </row>
    <row r="19" spans="1:2" ht="20.25">
      <c r="A19" s="36"/>
      <c r="B19" s="36"/>
    </row>
  </sheetData>
  <sheetProtection/>
  <mergeCells count="7">
    <mergeCell ref="A14:B14"/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15"/>
  <sheetViews>
    <sheetView zoomScale="85" zoomScaleNormal="85" zoomScalePageLayoutView="0" workbookViewId="0" topLeftCell="A7">
      <selection activeCell="H12" sqref="H12"/>
    </sheetView>
  </sheetViews>
  <sheetFormatPr defaultColWidth="9.00390625" defaultRowHeight="12.75"/>
  <cols>
    <col min="1" max="1" width="83.875" style="0" customWidth="1"/>
  </cols>
  <sheetData>
    <row r="2" ht="84.75" customHeight="1">
      <c r="A2" s="26" t="s">
        <v>107</v>
      </c>
    </row>
    <row r="3" ht="20.25">
      <c r="A3" s="26" t="str">
        <f>'информация об организации'!B20</f>
        <v>на тепловую энергию (мощность)</v>
      </c>
    </row>
    <row r="4" ht="20.25">
      <c r="A4" s="26" t="str">
        <f>обложка!A13</f>
        <v>управление по эксплуатации зданий и сооружений</v>
      </c>
    </row>
    <row r="5" ht="20.25">
      <c r="A5" s="26" t="str">
        <f>'информация об организации'!B5</f>
        <v>ООО "Газпром добыча Оренбург"</v>
      </c>
    </row>
    <row r="6" ht="33" customHeight="1">
      <c r="A6" s="25" t="s">
        <v>93</v>
      </c>
    </row>
    <row r="7" ht="16.5" customHeight="1">
      <c r="A7" s="25"/>
    </row>
    <row r="8" ht="72">
      <c r="A8" s="27" t="s">
        <v>69</v>
      </c>
    </row>
    <row r="9" ht="108">
      <c r="A9" s="27" t="s">
        <v>70</v>
      </c>
    </row>
    <row r="10" ht="72">
      <c r="A10" s="27" t="s">
        <v>159</v>
      </c>
    </row>
    <row r="11" ht="36">
      <c r="A11" s="28" t="s">
        <v>134</v>
      </c>
    </row>
    <row r="12" ht="81" customHeight="1">
      <c r="A12" s="28" t="s">
        <v>74</v>
      </c>
    </row>
    <row r="13" ht="54">
      <c r="A13" s="27" t="s">
        <v>71</v>
      </c>
    </row>
    <row r="14" ht="18">
      <c r="A14" s="29" t="s">
        <v>72</v>
      </c>
    </row>
    <row r="15" ht="90">
      <c r="A15" s="29" t="s">
        <v>73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B19"/>
  <sheetViews>
    <sheetView tabSelected="1" zoomScale="85" zoomScaleNormal="85" zoomScalePageLayoutView="0" workbookViewId="0" topLeftCell="A1">
      <selection activeCell="I18" sqref="I18"/>
    </sheetView>
  </sheetViews>
  <sheetFormatPr defaultColWidth="9.00390625" defaultRowHeight="12.75"/>
  <cols>
    <col min="1" max="1" width="59.00390625" style="0" customWidth="1"/>
    <col min="2" max="2" width="28.125" style="0" customWidth="1"/>
  </cols>
  <sheetData>
    <row r="1" ht="6.75" customHeight="1"/>
    <row r="2" spans="1:2" ht="36.75" customHeight="1">
      <c r="A2" s="69" t="s">
        <v>100</v>
      </c>
      <c r="B2" s="69"/>
    </row>
    <row r="3" spans="1:2" ht="20.25">
      <c r="A3" s="69" t="str">
        <f>'информация об организации'!B20</f>
        <v>на тепловую энергию (мощность)</v>
      </c>
      <c r="B3" s="69"/>
    </row>
    <row r="4" spans="1:2" ht="20.25">
      <c r="A4" s="69" t="str">
        <f>обложка!A13</f>
        <v>управление по эксплуатации зданий и сооружений</v>
      </c>
      <c r="B4" s="69"/>
    </row>
    <row r="5" spans="1:2" ht="20.25">
      <c r="A5" s="69" t="str">
        <f>'информация об организации'!B5</f>
        <v>ООО "Газпром добыча Оренбург"</v>
      </c>
      <c r="B5" s="69"/>
    </row>
    <row r="6" spans="1:2" ht="33" customHeight="1">
      <c r="A6" s="63" t="s">
        <v>99</v>
      </c>
      <c r="B6" s="63"/>
    </row>
    <row r="7" spans="1:2" ht="42" customHeight="1">
      <c r="A7" s="63" t="s">
        <v>160</v>
      </c>
      <c r="B7" s="63"/>
    </row>
    <row r="8" spans="1:2" ht="56.25">
      <c r="A8" s="22" t="s">
        <v>57</v>
      </c>
      <c r="B8" s="22" t="s">
        <v>156</v>
      </c>
    </row>
    <row r="9" spans="1:2" ht="18.75">
      <c r="A9" s="13" t="s">
        <v>75</v>
      </c>
      <c r="B9" s="76" t="s">
        <v>161</v>
      </c>
    </row>
    <row r="10" spans="1:2" ht="44.25" customHeight="1">
      <c r="A10" s="13" t="s">
        <v>131</v>
      </c>
      <c r="B10" s="77">
        <f>'[4]5.9'!$K$21</f>
        <v>3535.5159874734927</v>
      </c>
    </row>
    <row r="11" spans="1:2" ht="18.75">
      <c r="A11" s="13" t="s">
        <v>76</v>
      </c>
      <c r="B11" s="76" t="s">
        <v>163</v>
      </c>
    </row>
    <row r="12" spans="1:2" ht="75">
      <c r="A12" s="12" t="s">
        <v>109</v>
      </c>
      <c r="B12" s="76" t="s">
        <v>162</v>
      </c>
    </row>
    <row r="13" spans="1:2" ht="37.5" customHeight="1">
      <c r="A13" s="12" t="s">
        <v>132</v>
      </c>
      <c r="B13" s="77">
        <f>'[4]5.9'!$K$18</f>
        <v>6842.884951499521</v>
      </c>
    </row>
    <row r="14" spans="1:2" ht="37.5">
      <c r="A14" s="12" t="s">
        <v>119</v>
      </c>
      <c r="B14" s="78">
        <f>SUM(B15:B17)</f>
        <v>1.9354699499999999</v>
      </c>
    </row>
    <row r="15" spans="1:2" ht="18.75">
      <c r="A15" s="30" t="s">
        <v>94</v>
      </c>
      <c r="B15" s="78"/>
    </row>
    <row r="16" spans="1:2" ht="18.75">
      <c r="A16" s="34" t="s">
        <v>95</v>
      </c>
      <c r="B16" s="78">
        <f>'[4]4.1'!$Z$29</f>
        <v>1.9354699499999999</v>
      </c>
    </row>
    <row r="17" spans="1:2" ht="18.75">
      <c r="A17" s="34" t="s">
        <v>96</v>
      </c>
      <c r="B17" s="77"/>
    </row>
    <row r="18" spans="1:2" ht="93.75">
      <c r="A18" s="12" t="s">
        <v>113</v>
      </c>
      <c r="B18" s="79" t="s">
        <v>163</v>
      </c>
    </row>
    <row r="19" spans="1:2" ht="36">
      <c r="A19" s="12" t="s">
        <v>133</v>
      </c>
      <c r="B19" s="80" t="s">
        <v>163</v>
      </c>
    </row>
  </sheetData>
  <sheetProtection/>
  <mergeCells count="6">
    <mergeCell ref="A2:B2"/>
    <mergeCell ref="A6:B6"/>
    <mergeCell ref="A3:B3"/>
    <mergeCell ref="A5:B5"/>
    <mergeCell ref="A4:B4"/>
    <mergeCell ref="A7:B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6"/>
  <sheetViews>
    <sheetView zoomScale="70" zoomScaleNormal="70" zoomScalePageLayoutView="0" workbookViewId="0" topLeftCell="A16">
      <selection activeCell="B6" sqref="B6"/>
    </sheetView>
  </sheetViews>
  <sheetFormatPr defaultColWidth="9.125" defaultRowHeight="12.75"/>
  <cols>
    <col min="1" max="1" width="31.625" style="2" customWidth="1"/>
    <col min="2" max="2" width="56.50390625" style="2" customWidth="1"/>
    <col min="3" max="16384" width="9.125" style="2" customWidth="1"/>
  </cols>
  <sheetData>
    <row r="1" ht="6.75" customHeight="1">
      <c r="B1" s="41"/>
    </row>
    <row r="2" spans="1:2" ht="20.25">
      <c r="A2" s="62" t="s">
        <v>42</v>
      </c>
      <c r="B2" s="62"/>
    </row>
    <row r="3" spans="1:2" ht="35.25" customHeight="1">
      <c r="A3" s="63" t="s">
        <v>86</v>
      </c>
      <c r="B3" s="63"/>
    </row>
    <row r="5" spans="1:2" ht="38.25" customHeight="1">
      <c r="A5" s="18" t="s">
        <v>43</v>
      </c>
      <c r="B5" s="18" t="s">
        <v>0</v>
      </c>
    </row>
    <row r="6" spans="1:2" ht="39" customHeight="1">
      <c r="A6" s="21" t="s">
        <v>44</v>
      </c>
      <c r="B6" s="53" t="s">
        <v>136</v>
      </c>
    </row>
    <row r="7" spans="1:2" ht="54">
      <c r="A7" s="13" t="s">
        <v>45</v>
      </c>
      <c r="B7" s="13" t="s">
        <v>33</v>
      </c>
    </row>
    <row r="8" spans="1:2" ht="54">
      <c r="A8" s="13" t="s">
        <v>46</v>
      </c>
      <c r="B8" s="12" t="s">
        <v>135</v>
      </c>
    </row>
    <row r="9" spans="1:2" ht="18">
      <c r="A9" s="59" t="s">
        <v>47</v>
      </c>
      <c r="B9" s="19" t="s">
        <v>34</v>
      </c>
    </row>
    <row r="10" spans="1:2" ht="18">
      <c r="A10" s="60"/>
      <c r="B10" s="14" t="s">
        <v>35</v>
      </c>
    </row>
    <row r="11" spans="1:2" ht="21.75" customHeight="1">
      <c r="A11" s="60"/>
      <c r="B11" s="15" t="s">
        <v>36</v>
      </c>
    </row>
    <row r="12" spans="1:2" ht="36">
      <c r="A12" s="60"/>
      <c r="B12" s="15" t="s">
        <v>37</v>
      </c>
    </row>
    <row r="13" spans="1:2" ht="36">
      <c r="A13" s="60"/>
      <c r="B13" s="15" t="s">
        <v>38</v>
      </c>
    </row>
    <row r="14" spans="1:2" ht="39.75" customHeight="1">
      <c r="A14" s="60"/>
      <c r="B14" s="16" t="s">
        <v>39</v>
      </c>
    </row>
    <row r="15" spans="1:2" ht="39.75" customHeight="1">
      <c r="A15" s="60"/>
      <c r="B15" s="20" t="s">
        <v>40</v>
      </c>
    </row>
    <row r="16" spans="1:2" ht="36">
      <c r="A16" s="60"/>
      <c r="B16" s="13" t="s">
        <v>41</v>
      </c>
    </row>
    <row r="17" spans="1:2" ht="18">
      <c r="A17" s="60"/>
      <c r="B17" s="16">
        <v>737756</v>
      </c>
    </row>
    <row r="18" spans="1:2" ht="18">
      <c r="A18" s="60"/>
      <c r="B18" s="16">
        <v>737754</v>
      </c>
    </row>
    <row r="19" spans="1:2" ht="36">
      <c r="A19" s="61"/>
      <c r="B19" s="17" t="s">
        <v>39</v>
      </c>
    </row>
    <row r="20" spans="1:2" ht="36">
      <c r="A20" s="12" t="s">
        <v>112</v>
      </c>
      <c r="B20" s="18" t="str">
        <f>обложка!A12</f>
        <v>на тепловую энергию (мощность)</v>
      </c>
    </row>
    <row r="21" spans="1:17" ht="72">
      <c r="A21" s="12" t="s">
        <v>48</v>
      </c>
      <c r="B21" s="46">
        <v>0.4</v>
      </c>
      <c r="C21" s="4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2" ht="72">
      <c r="A22" s="12" t="s">
        <v>49</v>
      </c>
      <c r="B22" s="33"/>
    </row>
    <row r="23" spans="1:2" ht="111.75" customHeight="1">
      <c r="A23" s="12" t="s">
        <v>50</v>
      </c>
      <c r="B23" s="33">
        <v>0</v>
      </c>
    </row>
    <row r="24" spans="1:2" ht="72">
      <c r="A24" s="12" t="s">
        <v>51</v>
      </c>
      <c r="B24" s="33">
        <v>0</v>
      </c>
    </row>
    <row r="25" spans="1:2" ht="72">
      <c r="A25" s="12" t="s">
        <v>52</v>
      </c>
      <c r="B25" s="33" t="s">
        <v>120</v>
      </c>
    </row>
    <row r="26" spans="1:2" ht="36">
      <c r="A26" s="12" t="s">
        <v>53</v>
      </c>
      <c r="B26" s="33">
        <v>0</v>
      </c>
    </row>
  </sheetData>
  <sheetProtection/>
  <mergeCells count="3">
    <mergeCell ref="A9:A19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I15"/>
  <sheetViews>
    <sheetView zoomScale="85" zoomScaleNormal="85" zoomScalePageLayoutView="0" workbookViewId="0" topLeftCell="A1">
      <selection activeCell="F14" sqref="F14"/>
    </sheetView>
  </sheetViews>
  <sheetFormatPr defaultColWidth="9.00390625" defaultRowHeight="12.75"/>
  <cols>
    <col min="1" max="1" width="32.00390625" style="0" customWidth="1"/>
    <col min="2" max="2" width="23.875" style="1" customWidth="1"/>
    <col min="3" max="7" width="24.00390625" style="1" customWidth="1"/>
  </cols>
  <sheetData>
    <row r="2" spans="1:7" ht="20.25">
      <c r="A2" s="62" t="s">
        <v>55</v>
      </c>
      <c r="B2" s="62"/>
      <c r="C2" s="62"/>
      <c r="D2" s="62"/>
      <c r="E2" s="62"/>
      <c r="F2" s="62"/>
      <c r="G2" s="62"/>
    </row>
    <row r="3" spans="1:7" ht="20.25">
      <c r="A3" s="62" t="s">
        <v>101</v>
      </c>
      <c r="B3" s="62"/>
      <c r="C3" s="62"/>
      <c r="D3" s="62"/>
      <c r="E3" s="62"/>
      <c r="F3" s="62"/>
      <c r="G3" s="62"/>
    </row>
    <row r="4" spans="1:7" ht="20.25">
      <c r="A4" s="62" t="str">
        <f>'информация об организации'!B20</f>
        <v>на тепловую энергию (мощность)</v>
      </c>
      <c r="B4" s="62"/>
      <c r="C4" s="62"/>
      <c r="D4" s="62"/>
      <c r="E4" s="62"/>
      <c r="F4" s="62"/>
      <c r="G4" s="62"/>
    </row>
    <row r="5" spans="1:7" ht="20.25">
      <c r="A5" s="62" t="str">
        <f>обложка!A13</f>
        <v>управление по эксплуатации зданий и сооружений</v>
      </c>
      <c r="B5" s="62"/>
      <c r="C5" s="62"/>
      <c r="D5" s="62"/>
      <c r="E5" s="62"/>
      <c r="F5" s="62"/>
      <c r="G5" s="62"/>
    </row>
    <row r="6" spans="1:7" ht="20.25">
      <c r="A6" s="62" t="str">
        <f>'информация об организации'!B5</f>
        <v>ООО "Газпром добыча Оренбург"</v>
      </c>
      <c r="B6" s="62"/>
      <c r="C6" s="62"/>
      <c r="D6" s="62"/>
      <c r="E6" s="62"/>
      <c r="F6" s="62"/>
      <c r="G6" s="62"/>
    </row>
    <row r="7" spans="1:7" ht="37.5" customHeight="1">
      <c r="A7" s="63" t="s">
        <v>87</v>
      </c>
      <c r="B7" s="63"/>
      <c r="C7" s="63"/>
      <c r="D7" s="63"/>
      <c r="E7" s="63"/>
      <c r="F7" s="63"/>
      <c r="G7" s="63"/>
    </row>
    <row r="8" spans="1:7" ht="18">
      <c r="A8" s="2"/>
      <c r="B8" s="3"/>
      <c r="C8" s="3"/>
      <c r="D8" s="3"/>
      <c r="E8" s="3"/>
      <c r="F8" s="3"/>
      <c r="G8" s="3"/>
    </row>
    <row r="9" spans="1:7" ht="18">
      <c r="A9" s="24" t="s">
        <v>56</v>
      </c>
      <c r="B9" s="3"/>
      <c r="C9" s="3"/>
      <c r="D9" s="3"/>
      <c r="E9" s="3"/>
      <c r="F9" s="3"/>
      <c r="G9" s="3"/>
    </row>
    <row r="10" spans="1:7" ht="18">
      <c r="A10" s="23" t="s">
        <v>57</v>
      </c>
      <c r="B10" s="64">
        <v>2016</v>
      </c>
      <c r="C10" s="66"/>
      <c r="D10" s="64">
        <v>2017</v>
      </c>
      <c r="E10" s="66"/>
      <c r="F10" s="64">
        <v>2018</v>
      </c>
      <c r="G10" s="66"/>
    </row>
    <row r="11" spans="1:9" ht="72" customHeight="1">
      <c r="A11" s="12" t="s">
        <v>58</v>
      </c>
      <c r="B11" s="65" t="s">
        <v>54</v>
      </c>
      <c r="C11" s="65"/>
      <c r="D11" s="65"/>
      <c r="E11" s="65"/>
      <c r="F11" s="65"/>
      <c r="G11" s="66"/>
      <c r="I11" s="31"/>
    </row>
    <row r="12" spans="1:7" ht="37.5" customHeight="1">
      <c r="A12" s="12" t="s">
        <v>59</v>
      </c>
      <c r="B12" s="64" t="s">
        <v>153</v>
      </c>
      <c r="C12" s="65"/>
      <c r="D12" s="65"/>
      <c r="E12" s="65"/>
      <c r="F12" s="65"/>
      <c r="G12" s="66"/>
    </row>
    <row r="13" spans="1:7" ht="37.5" customHeight="1">
      <c r="A13" s="67" t="s">
        <v>60</v>
      </c>
      <c r="B13" s="23" t="s">
        <v>137</v>
      </c>
      <c r="C13" s="23" t="s">
        <v>138</v>
      </c>
      <c r="D13" s="23" t="s">
        <v>139</v>
      </c>
      <c r="E13" s="23" t="s">
        <v>140</v>
      </c>
      <c r="F13" s="23" t="s">
        <v>141</v>
      </c>
      <c r="G13" s="23" t="s">
        <v>142</v>
      </c>
    </row>
    <row r="14" spans="1:7" ht="45.75" customHeight="1">
      <c r="A14" s="67"/>
      <c r="B14" s="55" t="s">
        <v>143</v>
      </c>
      <c r="C14" s="55" t="s">
        <v>144</v>
      </c>
      <c r="D14" s="55" t="s">
        <v>144</v>
      </c>
      <c r="E14" s="55" t="s">
        <v>151</v>
      </c>
      <c r="F14" s="55" t="s">
        <v>151</v>
      </c>
      <c r="G14" s="55" t="s">
        <v>145</v>
      </c>
    </row>
    <row r="15" spans="1:7" ht="54" customHeight="1">
      <c r="A15" s="12" t="s">
        <v>61</v>
      </c>
      <c r="B15" s="64" t="s">
        <v>152</v>
      </c>
      <c r="C15" s="65"/>
      <c r="D15" s="65"/>
      <c r="E15" s="65"/>
      <c r="F15" s="65"/>
      <c r="G15" s="66"/>
    </row>
  </sheetData>
  <sheetProtection/>
  <mergeCells count="13">
    <mergeCell ref="A2:G2"/>
    <mergeCell ref="A3:G3"/>
    <mergeCell ref="A4:G4"/>
    <mergeCell ref="A5:G5"/>
    <mergeCell ref="A6:G6"/>
    <mergeCell ref="A7:G7"/>
    <mergeCell ref="B12:G12"/>
    <mergeCell ref="B15:G15"/>
    <mergeCell ref="B10:C10"/>
    <mergeCell ref="A13:A14"/>
    <mergeCell ref="B11:G11"/>
    <mergeCell ref="D10:E10"/>
    <mergeCell ref="F10:G1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9"/>
  <sheetViews>
    <sheetView zoomScale="70" zoomScaleNormal="70" zoomScalePageLayoutView="0" workbookViewId="0" topLeftCell="A1">
      <selection activeCell="C25" sqref="C25"/>
    </sheetView>
  </sheetViews>
  <sheetFormatPr defaultColWidth="9.125" defaultRowHeight="12.75"/>
  <cols>
    <col min="1" max="1" width="91.625" style="5" customWidth="1"/>
    <col min="2" max="2" width="25.625" style="40" customWidth="1"/>
    <col min="3" max="3" width="13.625" style="5" customWidth="1"/>
    <col min="4" max="16384" width="9.125" style="5" customWidth="1"/>
  </cols>
  <sheetData>
    <row r="1" spans="1:2" ht="15.75">
      <c r="A1" s="4"/>
      <c r="B1" s="37"/>
    </row>
    <row r="2" spans="1:2" ht="48.75" customHeight="1">
      <c r="A2" s="68" t="s">
        <v>155</v>
      </c>
      <c r="B2" s="68"/>
    </row>
    <row r="3" spans="1:2" ht="20.25">
      <c r="A3" s="68" t="str">
        <f>'информация об организации'!B20</f>
        <v>на тепловую энергию (мощность)</v>
      </c>
      <c r="B3" s="68"/>
    </row>
    <row r="4" spans="1:2" ht="20.25">
      <c r="A4" s="68" t="str">
        <f>обложка!A13</f>
        <v>управление по эксплуатации зданий и сооружений</v>
      </c>
      <c r="B4" s="68"/>
    </row>
    <row r="5" spans="1:2" ht="20.25">
      <c r="A5" s="68" t="str">
        <f>'информация об организации'!B5</f>
        <v>ООО "Газпром добыча Оренбург"</v>
      </c>
      <c r="B5" s="68"/>
    </row>
    <row r="6" spans="1:2" ht="42.75" customHeight="1">
      <c r="A6" s="63" t="s">
        <v>22</v>
      </c>
      <c r="B6" s="63"/>
    </row>
    <row r="7" spans="1:2" ht="15.75">
      <c r="A7" s="51"/>
      <c r="B7" s="51" t="s">
        <v>128</v>
      </c>
    </row>
    <row r="8" spans="1:2" ht="32.25" customHeight="1">
      <c r="A8" s="6" t="s">
        <v>1</v>
      </c>
      <c r="B8" s="38" t="s">
        <v>154</v>
      </c>
    </row>
    <row r="9" spans="1:2" s="8" customFormat="1" ht="31.5">
      <c r="A9" s="7" t="s">
        <v>77</v>
      </c>
      <c r="B9" s="71">
        <f>'[3]5.9'!$D$18</f>
        <v>3407.6899999999996</v>
      </c>
    </row>
    <row r="10" spans="1:2" s="8" customFormat="1" ht="33.75" customHeight="1">
      <c r="A10" s="32" t="s">
        <v>78</v>
      </c>
      <c r="B10" s="71">
        <f>'[2]7.1'!$F$167*1000</f>
        <v>3306.31525</v>
      </c>
    </row>
    <row r="11" spans="1:4" s="8" customFormat="1" ht="31.5">
      <c r="A11" s="7" t="s">
        <v>2</v>
      </c>
      <c r="B11" s="71">
        <f>SUM(B12:B13,B16,B19:B27)</f>
        <v>6665.286174980881</v>
      </c>
      <c r="D11" s="54"/>
    </row>
    <row r="12" spans="1:2" ht="30" customHeight="1">
      <c r="A12" s="9" t="s">
        <v>3</v>
      </c>
      <c r="B12" s="72"/>
    </row>
    <row r="13" spans="1:2" ht="30" customHeight="1">
      <c r="A13" s="9" t="s">
        <v>23</v>
      </c>
      <c r="B13" s="72">
        <f>'[3]4.4'!$F$146</f>
        <v>1074.3974613008809</v>
      </c>
    </row>
    <row r="14" spans="1:2" s="11" customFormat="1" ht="19.5" customHeight="1">
      <c r="A14" s="10" t="s">
        <v>79</v>
      </c>
      <c r="B14" s="72">
        <v>353.507</v>
      </c>
    </row>
    <row r="15" spans="1:2" s="11" customFormat="1" ht="19.5" customHeight="1">
      <c r="A15" s="10" t="s">
        <v>80</v>
      </c>
      <c r="B15" s="73">
        <f>B13*1000/B14</f>
        <v>3039.2537101128996</v>
      </c>
    </row>
    <row r="16" spans="1:2" ht="30" customHeight="1">
      <c r="A16" s="9" t="s">
        <v>4</v>
      </c>
      <c r="B16" s="72">
        <f>'[3]4.7'!$H$49</f>
        <v>25.40125172</v>
      </c>
    </row>
    <row r="17" spans="1:2" ht="19.5" customHeight="1">
      <c r="A17" s="10" t="s">
        <v>81</v>
      </c>
      <c r="B17" s="73">
        <f>B16/B18</f>
        <v>4.364476240549829</v>
      </c>
    </row>
    <row r="18" spans="1:2" ht="19.5" customHeight="1">
      <c r="A18" s="10" t="s">
        <v>82</v>
      </c>
      <c r="B18" s="72">
        <f>'[3]4.7'!$C$49*1000</f>
        <v>5.819999999999999</v>
      </c>
    </row>
    <row r="19" spans="1:2" ht="30" customHeight="1">
      <c r="A19" s="9" t="s">
        <v>5</v>
      </c>
      <c r="B19" s="72">
        <f>'[3]4.8'!$K$13</f>
        <v>32.07</v>
      </c>
    </row>
    <row r="20" spans="1:2" ht="30" customHeight="1">
      <c r="A20" s="9" t="s">
        <v>24</v>
      </c>
      <c r="B20" s="72"/>
    </row>
    <row r="21" spans="1:2" ht="30" customHeight="1">
      <c r="A21" s="9" t="s">
        <v>6</v>
      </c>
      <c r="B21" s="72"/>
    </row>
    <row r="22" spans="1:2" ht="30" customHeight="1">
      <c r="A22" s="9" t="s">
        <v>7</v>
      </c>
      <c r="B22" s="73">
        <f>'[3]5.3'!$E$19</f>
        <v>705.0196800000001</v>
      </c>
    </row>
    <row r="23" spans="1:2" ht="30" customHeight="1">
      <c r="A23" s="9" t="s">
        <v>8</v>
      </c>
      <c r="B23" s="73"/>
    </row>
    <row r="24" spans="1:2" s="11" customFormat="1" ht="30" customHeight="1">
      <c r="A24" s="9" t="s">
        <v>9</v>
      </c>
      <c r="B24" s="73"/>
    </row>
    <row r="25" spans="1:3" s="11" customFormat="1" ht="30" customHeight="1">
      <c r="A25" s="9" t="s">
        <v>10</v>
      </c>
      <c r="B25" s="73"/>
      <c r="C25" s="56"/>
    </row>
    <row r="26" spans="1:2" ht="30" customHeight="1">
      <c r="A26" s="9" t="s">
        <v>11</v>
      </c>
      <c r="B26" s="73">
        <f>'[3]5.1'!$E$10</f>
        <v>172.051</v>
      </c>
    </row>
    <row r="27" spans="1:2" ht="30" customHeight="1">
      <c r="A27" s="9" t="s">
        <v>12</v>
      </c>
      <c r="B27" s="73">
        <f>'[3]5.1'!$E$12+'[3]5.3'!$E$13</f>
        <v>4656.34678196</v>
      </c>
    </row>
    <row r="28" spans="1:2" ht="15.75">
      <c r="A28" s="7" t="s">
        <v>103</v>
      </c>
      <c r="B28" s="71">
        <f>B33</f>
        <v>-3358.9709249808807</v>
      </c>
    </row>
    <row r="29" spans="1:2" ht="47.25">
      <c r="A29" s="9" t="s">
        <v>13</v>
      </c>
      <c r="B29" s="73"/>
    </row>
    <row r="30" spans="1:2" s="8" customFormat="1" ht="15.75">
      <c r="A30" s="7" t="s">
        <v>25</v>
      </c>
      <c r="B30" s="74">
        <f>SUM(B31:B32)</f>
        <v>0</v>
      </c>
    </row>
    <row r="31" spans="1:2" ht="19.5" customHeight="1">
      <c r="A31" s="9" t="s">
        <v>83</v>
      </c>
      <c r="B31" s="73"/>
    </row>
    <row r="32" spans="1:2" ht="19.5" customHeight="1">
      <c r="A32" s="9" t="s">
        <v>14</v>
      </c>
      <c r="B32" s="73"/>
    </row>
    <row r="33" spans="1:2" s="8" customFormat="1" ht="31.5">
      <c r="A33" s="7" t="s">
        <v>102</v>
      </c>
      <c r="B33" s="71">
        <f>B10-B11</f>
        <v>-3358.9709249808807</v>
      </c>
    </row>
    <row r="34" spans="1:2" s="8" customFormat="1" ht="94.5">
      <c r="A34" s="7" t="s">
        <v>110</v>
      </c>
      <c r="B34" s="39" t="s">
        <v>15</v>
      </c>
    </row>
    <row r="35" spans="1:2" ht="30" customHeight="1">
      <c r="A35" s="7" t="s">
        <v>16</v>
      </c>
      <c r="B35" s="47">
        <f>'[1]3.1'!$BO$52</f>
        <v>2.2359999999999998</v>
      </c>
    </row>
    <row r="36" spans="1:2" ht="39.75" customHeight="1">
      <c r="A36" s="7" t="s">
        <v>26</v>
      </c>
      <c r="B36" s="47">
        <v>2.497</v>
      </c>
    </row>
    <row r="37" spans="1:2" ht="39.75" customHeight="1">
      <c r="A37" s="7" t="s">
        <v>27</v>
      </c>
      <c r="B37" s="47">
        <f>2.583</f>
        <v>2.583</v>
      </c>
    </row>
    <row r="38" spans="1:2" ht="39.75" customHeight="1">
      <c r="A38" s="7" t="s">
        <v>28</v>
      </c>
      <c r="B38" s="47">
        <v>0</v>
      </c>
    </row>
    <row r="39" spans="1:2" ht="62.25" customHeight="1">
      <c r="A39" s="7" t="s">
        <v>29</v>
      </c>
      <c r="B39" s="47">
        <f>SUM(B40:B41)</f>
        <v>1.95</v>
      </c>
    </row>
    <row r="40" spans="1:2" ht="19.5" customHeight="1">
      <c r="A40" s="9" t="s">
        <v>17</v>
      </c>
      <c r="B40" s="47">
        <f>'[4]5.9'!$F$20</f>
        <v>1.95</v>
      </c>
    </row>
    <row r="41" spans="1:2" ht="19.5" customHeight="1">
      <c r="A41" s="9" t="s">
        <v>18</v>
      </c>
      <c r="B41" s="39">
        <v>0</v>
      </c>
    </row>
    <row r="42" spans="1:2" ht="27.75" customHeight="1">
      <c r="A42" s="35" t="s">
        <v>111</v>
      </c>
      <c r="B42" s="39">
        <v>0</v>
      </c>
    </row>
    <row r="43" spans="1:2" ht="54.75" customHeight="1">
      <c r="A43" s="7" t="s">
        <v>123</v>
      </c>
      <c r="B43" s="39">
        <v>0</v>
      </c>
    </row>
    <row r="44" spans="1:4" ht="30" customHeight="1">
      <c r="A44" s="7" t="s">
        <v>19</v>
      </c>
      <c r="B44" s="75">
        <f>B37-B39</f>
        <v>0.6330000000000002</v>
      </c>
      <c r="D44" s="52"/>
    </row>
    <row r="45" spans="1:2" ht="34.5" customHeight="1">
      <c r="A45" s="7" t="s">
        <v>20</v>
      </c>
      <c r="B45" s="39"/>
    </row>
    <row r="46" spans="1:2" ht="34.5" customHeight="1">
      <c r="A46" s="7" t="s">
        <v>30</v>
      </c>
      <c r="B46" s="39"/>
    </row>
    <row r="47" spans="1:2" ht="34.5" customHeight="1">
      <c r="A47" s="7" t="s">
        <v>31</v>
      </c>
      <c r="B47" s="48">
        <f>B14*1.143/B37</f>
        <v>156.42992682926828</v>
      </c>
    </row>
    <row r="48" spans="1:2" ht="34.5" customHeight="1">
      <c r="A48" s="7" t="s">
        <v>21</v>
      </c>
      <c r="B48" s="48">
        <f>B18/(B37*1000)</f>
        <v>0.0022531939605110332</v>
      </c>
    </row>
    <row r="49" spans="1:2" ht="34.5" customHeight="1">
      <c r="A49" s="7" t="s">
        <v>32</v>
      </c>
      <c r="B49" s="48">
        <f>251/B37/1000</f>
        <v>0.09717382888114595</v>
      </c>
    </row>
    <row r="50" ht="15.75"/>
    <row r="51" ht="15.75"/>
  </sheetData>
  <sheetProtection/>
  <mergeCells count="5">
    <mergeCell ref="A6:B6"/>
    <mergeCell ref="A2:B2"/>
    <mergeCell ref="A3:B3"/>
    <mergeCell ref="A5:B5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5.50390625" style="0" customWidth="1"/>
    <col min="2" max="2" width="17.00390625" style="0" customWidth="1"/>
  </cols>
  <sheetData>
    <row r="2" spans="1:2" ht="57" customHeight="1">
      <c r="A2" s="69" t="s">
        <v>104</v>
      </c>
      <c r="B2" s="69"/>
    </row>
    <row r="3" spans="1:2" ht="20.25">
      <c r="A3" s="69" t="str">
        <f>'информация об организации'!B20</f>
        <v>на тепловую энергию (мощность)</v>
      </c>
      <c r="B3" s="69"/>
    </row>
    <row r="4" spans="1:2" ht="20.25">
      <c r="A4" s="69" t="str">
        <f>'информация об организации'!B5</f>
        <v>ООО "Газпром добыча Оренбург"</v>
      </c>
      <c r="B4" s="69"/>
    </row>
    <row r="5" spans="1:2" ht="33" customHeight="1">
      <c r="A5" s="63" t="s">
        <v>88</v>
      </c>
      <c r="B5" s="63"/>
    </row>
    <row r="6" spans="1:2" ht="16.5" customHeight="1">
      <c r="A6" s="25"/>
      <c r="B6" s="25"/>
    </row>
    <row r="7" spans="1:2" ht="18">
      <c r="A7" s="22" t="s">
        <v>57</v>
      </c>
      <c r="B7" s="22" t="s">
        <v>157</v>
      </c>
    </row>
    <row r="8" spans="1:2" ht="49.5" customHeight="1">
      <c r="A8" s="13" t="s">
        <v>62</v>
      </c>
      <c r="B8" s="22">
        <v>0</v>
      </c>
    </row>
    <row r="9" spans="1:2" ht="49.5" customHeight="1">
      <c r="A9" s="13" t="s">
        <v>63</v>
      </c>
      <c r="B9" s="22">
        <v>0</v>
      </c>
    </row>
    <row r="10" spans="1:2" ht="49.5" customHeight="1">
      <c r="A10" s="49" t="s">
        <v>124</v>
      </c>
      <c r="B10" s="22">
        <v>100</v>
      </c>
    </row>
    <row r="11" spans="1:2" ht="88.5" customHeight="1">
      <c r="A11" s="13" t="s">
        <v>84</v>
      </c>
      <c r="B11" s="22" t="s">
        <v>149</v>
      </c>
    </row>
    <row r="12" spans="1:2" ht="49.5" customHeight="1">
      <c r="A12" s="12" t="s">
        <v>64</v>
      </c>
      <c r="B12" s="22" t="s">
        <v>149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10"/>
  <sheetViews>
    <sheetView zoomScale="115" zoomScaleNormal="115" zoomScalePageLayoutView="0" workbookViewId="0" topLeftCell="A1">
      <selection activeCell="H36" sqref="H36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105</v>
      </c>
    </row>
    <row r="5" ht="20.25">
      <c r="A5" s="26" t="str">
        <f>'информация об организации'!B20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89</v>
      </c>
    </row>
    <row r="9" ht="16.5" customHeight="1">
      <c r="A9" s="25"/>
    </row>
    <row r="10" ht="70.5" customHeight="1">
      <c r="A10" s="25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C13" sqref="B13:C13"/>
    </sheetView>
  </sheetViews>
  <sheetFormatPr defaultColWidth="9.00390625" defaultRowHeight="12.75"/>
  <cols>
    <col min="1" max="1" width="66.125" style="0" customWidth="1"/>
    <col min="2" max="2" width="10.50390625" style="0" customWidth="1"/>
    <col min="3" max="3" width="10.625" style="0" customWidth="1"/>
  </cols>
  <sheetData>
    <row r="4" spans="1:3" ht="82.5" customHeight="1">
      <c r="A4" s="69" t="s">
        <v>108</v>
      </c>
      <c r="B4" s="69"/>
      <c r="C4" s="69"/>
    </row>
    <row r="5" spans="1:3" ht="20.25">
      <c r="A5" s="69" t="s">
        <v>127</v>
      </c>
      <c r="B5" s="69"/>
      <c r="C5" s="69"/>
    </row>
    <row r="6" spans="1:3" ht="20.25">
      <c r="A6" s="69" t="str">
        <f>'информация об организации'!B5</f>
        <v>ООО "Газпром добыча Оренбург"</v>
      </c>
      <c r="B6" s="69"/>
      <c r="C6" s="69"/>
    </row>
    <row r="7" spans="1:3" ht="33" customHeight="1">
      <c r="A7" s="63" t="s">
        <v>97</v>
      </c>
      <c r="B7" s="63"/>
      <c r="C7" s="63"/>
    </row>
    <row r="8" ht="16.5" customHeight="1">
      <c r="A8" s="25"/>
    </row>
    <row r="9" spans="1:3" ht="18">
      <c r="A9" s="22" t="s">
        <v>57</v>
      </c>
      <c r="B9" s="22" t="s">
        <v>148</v>
      </c>
      <c r="C9" s="22" t="s">
        <v>158</v>
      </c>
    </row>
    <row r="10" spans="1:3" ht="54">
      <c r="A10" s="13" t="s">
        <v>67</v>
      </c>
      <c r="B10" s="22">
        <v>0</v>
      </c>
      <c r="C10" s="22">
        <v>0</v>
      </c>
    </row>
    <row r="11" spans="1:3" ht="54">
      <c r="A11" s="13" t="s">
        <v>66</v>
      </c>
      <c r="B11" s="22">
        <v>0</v>
      </c>
      <c r="C11" s="22">
        <v>0</v>
      </c>
    </row>
    <row r="12" spans="1:3" ht="90">
      <c r="A12" s="13" t="s">
        <v>85</v>
      </c>
      <c r="B12" s="22">
        <v>0</v>
      </c>
      <c r="C12" s="22">
        <v>0</v>
      </c>
    </row>
    <row r="13" spans="1:3" ht="36">
      <c r="A13" s="12" t="s">
        <v>121</v>
      </c>
      <c r="B13" s="33">
        <v>0.261</v>
      </c>
      <c r="C13" s="33">
        <v>0.261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106</v>
      </c>
    </row>
    <row r="5" ht="20.25">
      <c r="A5" s="26" t="str">
        <f>'информация об организации'!B20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90</v>
      </c>
    </row>
    <row r="9" ht="16.5" customHeight="1">
      <c r="A9" s="25"/>
    </row>
    <row r="10" ht="18">
      <c r="A10" s="19" t="s">
        <v>34</v>
      </c>
    </row>
    <row r="11" ht="18">
      <c r="A11" s="14" t="s">
        <v>35</v>
      </c>
    </row>
    <row r="12" ht="18">
      <c r="A12" s="15" t="s">
        <v>36</v>
      </c>
    </row>
    <row r="13" ht="18">
      <c r="A13" s="15" t="s">
        <v>38</v>
      </c>
    </row>
    <row r="14" ht="36">
      <c r="A14" s="16" t="s">
        <v>39</v>
      </c>
    </row>
    <row r="15" ht="18">
      <c r="A15" s="20" t="s">
        <v>150</v>
      </c>
    </row>
    <row r="16" ht="40.5" customHeight="1">
      <c r="A16" s="13" t="s">
        <v>41</v>
      </c>
    </row>
    <row r="17" ht="18">
      <c r="A17" s="16">
        <v>737756</v>
      </c>
    </row>
    <row r="18" ht="18">
      <c r="A18" s="16">
        <v>737754</v>
      </c>
    </row>
    <row r="19" ht="36">
      <c r="A19" s="1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zoomScale="85" zoomScaleNormal="85" zoomScalePageLayoutView="0" workbookViewId="0" topLeftCell="A7">
      <selection activeCell="B15" sqref="B15"/>
    </sheetView>
  </sheetViews>
  <sheetFormatPr defaultColWidth="9.00390625" defaultRowHeight="12.75"/>
  <cols>
    <col min="1" max="1" width="84.00390625" style="0" customWidth="1"/>
    <col min="2" max="2" width="82.875" style="0" customWidth="1"/>
  </cols>
  <sheetData>
    <row r="1" spans="1:2" ht="20.25">
      <c r="A1" s="69" t="s">
        <v>130</v>
      </c>
      <c r="B1" s="69"/>
    </row>
    <row r="2" spans="1:2" ht="20.25">
      <c r="A2" s="70" t="str">
        <f>обложка!A13</f>
        <v>управление по эксплуатации зданий и сооружений</v>
      </c>
      <c r="B2" s="70"/>
    </row>
    <row r="3" spans="1:2" ht="20.25">
      <c r="A3" s="69" t="str">
        <f>'информация об организации'!B5</f>
        <v>ООО "Газпром добыча Оренбург"</v>
      </c>
      <c r="B3" s="69"/>
    </row>
    <row r="4" spans="1:2" ht="15">
      <c r="A4" s="63" t="s">
        <v>98</v>
      </c>
      <c r="B4" s="63"/>
    </row>
    <row r="5" ht="16.5" customHeight="1">
      <c r="A5" s="25"/>
    </row>
    <row r="6" spans="1:2" ht="18">
      <c r="A6" s="22" t="s">
        <v>57</v>
      </c>
      <c r="B6" s="22"/>
    </row>
    <row r="7" spans="1:2" ht="18.75" customHeight="1">
      <c r="A7" s="49" t="s">
        <v>68</v>
      </c>
      <c r="B7" s="49" t="s">
        <v>125</v>
      </c>
    </row>
    <row r="8" spans="1:2" ht="220.5" customHeight="1">
      <c r="A8" s="49" t="s">
        <v>91</v>
      </c>
      <c r="B8" s="49" t="s">
        <v>126</v>
      </c>
    </row>
    <row r="9" spans="1:2" ht="252">
      <c r="A9" s="49" t="s">
        <v>92</v>
      </c>
      <c r="B9" s="49" t="s">
        <v>146</v>
      </c>
    </row>
    <row r="10" spans="1:2" ht="75" customHeight="1">
      <c r="A10" s="50" t="s">
        <v>122</v>
      </c>
      <c r="B10" s="50" t="s">
        <v>147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Владимировна Старостина</cp:lastModifiedBy>
  <cp:lastPrinted>2014-06-09T10:31:54Z</cp:lastPrinted>
  <dcterms:created xsi:type="dcterms:W3CDTF">2014-05-21T07:58:20Z</dcterms:created>
  <dcterms:modified xsi:type="dcterms:W3CDTF">2017-04-25T09:11:44Z</dcterms:modified>
  <cp:category/>
  <cp:version/>
  <cp:contentType/>
  <cp:contentStatus/>
</cp:coreProperties>
</file>